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ЭМО\"/>
    </mc:Choice>
  </mc:AlternateContent>
  <xr:revisionPtr revIDLastSave="0" documentId="8_{B6ABBC07-64C5-4283-944B-DA38E55D9BE8}" xr6:coauthVersionLast="45" xr6:coauthVersionMax="45" xr10:uidLastSave="{00000000-0000-0000-0000-000000000000}"/>
  <bookViews>
    <workbookView xWindow="-120" yWindow="-120" windowWidth="29040" windowHeight="15840" xr2:uid="{FD7D03CB-3C2B-4D23-A18B-8D6EC26DD887}"/>
  </bookViews>
  <sheets>
    <sheet name="2019" sheetId="1" r:id="rId1"/>
  </sheets>
  <definedNames>
    <definedName name="_xlnm.Print_Area" localSheetId="0">'2019'!$A$1:$K$29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1" l="1"/>
  <c r="I27" i="1"/>
  <c r="J26" i="1"/>
  <c r="I26" i="1"/>
  <c r="H26" i="1"/>
  <c r="G26" i="1"/>
  <c r="F26" i="1"/>
  <c r="C26" i="1"/>
  <c r="E25" i="1"/>
  <c r="E27" i="1" s="1"/>
  <c r="D25" i="1"/>
  <c r="D27" i="1" s="1"/>
  <c r="E24" i="1"/>
  <c r="D24" i="1"/>
  <c r="K23" i="1"/>
  <c r="J23" i="1"/>
  <c r="I23" i="1"/>
  <c r="H23" i="1"/>
  <c r="H27" i="1" s="1"/>
  <c r="G23" i="1"/>
  <c r="G27" i="1" s="1"/>
  <c r="F23" i="1"/>
  <c r="F27" i="1" s="1"/>
  <c r="E23" i="1"/>
  <c r="D23" i="1"/>
  <c r="C23" i="1"/>
  <c r="C27" i="1" s="1"/>
  <c r="G19" i="1"/>
  <c r="D14" i="1"/>
  <c r="C12" i="1"/>
  <c r="E7" i="1"/>
  <c r="J6" i="1"/>
  <c r="I6" i="1"/>
  <c r="H6" i="1"/>
  <c r="G6" i="1"/>
  <c r="F6" i="1"/>
  <c r="E6" i="1"/>
  <c r="D6" i="1"/>
  <c r="C6" i="1"/>
  <c r="D26" i="1" l="1"/>
  <c r="E26" i="1"/>
</calcChain>
</file>

<file path=xl/sharedStrings.xml><?xml version="1.0" encoding="utf-8"?>
<sst xmlns="http://schemas.openxmlformats.org/spreadsheetml/2006/main" count="54" uniqueCount="40">
  <si>
    <t>Наименование показателя</t>
  </si>
  <si>
    <t>единица измерения</t>
  </si>
  <si>
    <t>9 месяцев 2019</t>
  </si>
  <si>
    <t>1 полугодие 2019</t>
  </si>
  <si>
    <t>План на переработку нефти</t>
  </si>
  <si>
    <t>тыс. тонн</t>
  </si>
  <si>
    <t>Разрешенные эмиссии на выбросы в ОС</t>
  </si>
  <si>
    <t>тонн</t>
  </si>
  <si>
    <t>Объем переработанной нефти</t>
  </si>
  <si>
    <t>Объем выбросов загрязняющих веществ в атмосферу</t>
  </si>
  <si>
    <t>Удельный объем выбросов ЗВ в атмосферу</t>
  </si>
  <si>
    <t>тонн/тыс.тонн</t>
  </si>
  <si>
    <t>Объем водопотребления</t>
  </si>
  <si>
    <t>тыс.м³</t>
  </si>
  <si>
    <t>Объем водоотведения</t>
  </si>
  <si>
    <t xml:space="preserve">Объем образованных отходов, всего </t>
  </si>
  <si>
    <t>Передано специализированным организациям на переработку и утилизацию</t>
  </si>
  <si>
    <t>Экологические платежи</t>
  </si>
  <si>
    <t>Платежи за загрязнение окружающей среды</t>
  </si>
  <si>
    <t>тыс.тенге</t>
  </si>
  <si>
    <t xml:space="preserve">За сбросы в поверхностные водные объекты или на рельеф местности (пруды-испарители, поля фильтрации) </t>
  </si>
  <si>
    <t>За выбросы в атмосферу</t>
  </si>
  <si>
    <t>За размещение отходов</t>
  </si>
  <si>
    <t>Экологическое страхование</t>
  </si>
  <si>
    <t xml:space="preserve">Обязательное экологическое страхование </t>
  </si>
  <si>
    <t xml:space="preserve">Экологические штрафы </t>
  </si>
  <si>
    <t>Штрафы за нарушение природоохранного законодательства</t>
  </si>
  <si>
    <t>Административные штрафы</t>
  </si>
  <si>
    <t>ущерб за загрязнение окружающей среды</t>
  </si>
  <si>
    <t>Выбросы парниковых газов</t>
  </si>
  <si>
    <t>Валовой объем товарной продукции (ВТП)</t>
  </si>
  <si>
    <t>млн.тенге</t>
  </si>
  <si>
    <t>Объем квоты на выбросы СО₂*</t>
  </si>
  <si>
    <t>Фактический объем выбросов СО₂</t>
  </si>
  <si>
    <t>Удельный объем выбросов СО₂ на единицу продукции</t>
  </si>
  <si>
    <t>тонн/тонн</t>
  </si>
  <si>
    <t>Удельный объем выбросов СО₂ на валовой объем товарной продукции</t>
  </si>
  <si>
    <t>тонн/млн.тенге</t>
  </si>
  <si>
    <t>Выполнение плана природоохранных мероприятий</t>
  </si>
  <si>
    <t>тыс.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</si>
</sst>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0">
    <font>
      <sz val="11"/>
      <color theme="1"/>
      <name val="Calibri"/>
      <family val="2"/>
      <scheme val="minor"/>
    </font>
    <font>
      <sz val="12"/>
      <name val="Futuris"/>
      <charset val="204"/>
    </font>
    <font>
      <b/>
      <sz val="12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3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 applyNumberFormat="0" applyFill="0" applyAlignment="0" applyProtection="0"/>
  </cellStyleXfs>
  <cellXfs count="29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164" fontId="6" fillId="0" borderId="1" xfId="1" applyFont="1" applyBorder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4" fontId="4" fillId="0" borderId="0" xfId="1" applyFont="1" applyAlignment="1">
      <alignment horizontal="center" vertical="center"/>
    </xf>
    <xf numFmtId="164" fontId="7" fillId="0" borderId="1" xfId="1" applyFont="1" applyBorder="1" applyAlignment="1">
      <alignment vertical="center" wrapText="1"/>
    </xf>
    <xf numFmtId="164" fontId="7" fillId="0" borderId="1" xfId="1" applyFont="1" applyBorder="1" applyAlignment="1">
      <alignment vertical="center"/>
    </xf>
    <xf numFmtId="164" fontId="6" fillId="0" borderId="1" xfId="1" applyFont="1" applyFill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4" fillId="0" borderId="0" xfId="1" applyFont="1" applyBorder="1" applyAlignment="1">
      <alignment vertical="center" wrapText="1"/>
    </xf>
    <xf numFmtId="164" fontId="4" fillId="0" borderId="0" xfId="1" applyFont="1" applyFill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4" fontId="4" fillId="0" borderId="1" xfId="1" applyFont="1" applyFill="1" applyBorder="1" applyAlignment="1">
      <alignment vertical="center" wrapText="1"/>
    </xf>
    <xf numFmtId="164" fontId="8" fillId="0" borderId="1" xfId="1" applyFont="1" applyBorder="1" applyAlignment="1">
      <alignment vertical="center"/>
    </xf>
    <xf numFmtId="164" fontId="9" fillId="0" borderId="1" xfId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4" fillId="0" borderId="0" xfId="1" applyFont="1" applyAlignment="1">
      <alignment horizontal="center"/>
    </xf>
  </cellXfs>
  <cellStyles count="3">
    <cellStyle name="Обычный" xfId="0" builtinId="0"/>
    <cellStyle name="Обычный_EM" xfId="2" xr:uid="{F4B529B1-CCBB-45F1-863D-887CA5256B28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2E5F-FE82-4F76-BB06-5F029FD44300}">
  <sheetPr>
    <pageSetUpPr fitToPage="1"/>
  </sheetPr>
  <dimension ref="A1:K29"/>
  <sheetViews>
    <sheetView tabSelected="1" view="pageBreakPreview" zoomScaleNormal="100" zoomScaleSheetLayoutView="100" workbookViewId="0">
      <selection activeCell="M18" sqref="M18"/>
    </sheetView>
  </sheetViews>
  <sheetFormatPr defaultRowHeight="15.75"/>
  <cols>
    <col min="1" max="1" width="58.42578125" style="5" customWidth="1"/>
    <col min="2" max="4" width="15.85546875" style="27" customWidth="1"/>
    <col min="5" max="5" width="15.85546875" style="28" customWidth="1"/>
    <col min="6" max="6" width="13.28515625" style="27" customWidth="1"/>
    <col min="7" max="7" width="15.140625" style="27" customWidth="1"/>
    <col min="8" max="8" width="13.7109375" style="5" customWidth="1"/>
    <col min="9" max="9" width="16" style="5" customWidth="1"/>
    <col min="10" max="10" width="15.28515625" style="5" customWidth="1"/>
    <col min="11" max="11" width="13.85546875" style="5" customWidth="1"/>
    <col min="12" max="16384" width="9.140625" style="5"/>
  </cols>
  <sheetData>
    <row r="1" spans="1:11" ht="31.5">
      <c r="A1" s="1" t="s">
        <v>0</v>
      </c>
      <c r="B1" s="1" t="s">
        <v>1</v>
      </c>
      <c r="C1" s="1">
        <v>2019</v>
      </c>
      <c r="D1" s="2" t="s">
        <v>2</v>
      </c>
      <c r="E1" s="3" t="s">
        <v>3</v>
      </c>
      <c r="F1" s="1">
        <v>2018</v>
      </c>
      <c r="G1" s="1">
        <v>2017</v>
      </c>
      <c r="H1" s="4">
        <v>2016</v>
      </c>
      <c r="I1" s="4">
        <v>2015</v>
      </c>
      <c r="J1" s="4">
        <v>2014</v>
      </c>
      <c r="K1" s="4">
        <v>2013</v>
      </c>
    </row>
    <row r="2" spans="1:11">
      <c r="A2" s="6" t="s">
        <v>4</v>
      </c>
      <c r="B2" s="6" t="s">
        <v>5</v>
      </c>
      <c r="C2" s="7">
        <v>770</v>
      </c>
      <c r="D2" s="8">
        <v>620</v>
      </c>
      <c r="E2" s="9">
        <v>350</v>
      </c>
      <c r="F2" s="10">
        <v>750</v>
      </c>
      <c r="G2" s="10">
        <v>700</v>
      </c>
      <c r="H2" s="11">
        <v>650</v>
      </c>
      <c r="I2" s="11">
        <v>541</v>
      </c>
      <c r="J2" s="11">
        <v>623</v>
      </c>
      <c r="K2" s="11">
        <v>0</v>
      </c>
    </row>
    <row r="3" spans="1:11">
      <c r="A3" s="6" t="s">
        <v>6</v>
      </c>
      <c r="B3" s="6" t="s">
        <v>7</v>
      </c>
      <c r="C3" s="12">
        <v>566.5</v>
      </c>
      <c r="D3" s="12">
        <v>566.5</v>
      </c>
      <c r="E3" s="6">
        <v>566.5</v>
      </c>
      <c r="F3" s="10">
        <v>399.9</v>
      </c>
      <c r="G3" s="10">
        <v>764.56500000000005</v>
      </c>
      <c r="H3" s="11">
        <v>764.57</v>
      </c>
      <c r="I3" s="11">
        <v>764.57</v>
      </c>
      <c r="J3" s="11">
        <v>605.37</v>
      </c>
      <c r="K3" s="11">
        <v>303.017</v>
      </c>
    </row>
    <row r="4" spans="1:11">
      <c r="A4" s="13" t="s">
        <v>8</v>
      </c>
      <c r="B4" s="13" t="s">
        <v>5</v>
      </c>
      <c r="C4" s="14">
        <v>885.97</v>
      </c>
      <c r="D4" s="15">
        <v>663.87900000000002</v>
      </c>
      <c r="E4" s="9">
        <v>360.2525</v>
      </c>
      <c r="F4" s="13">
        <v>818.99799999999993</v>
      </c>
      <c r="G4" s="13">
        <v>718.23500000000001</v>
      </c>
      <c r="H4" s="16">
        <v>623.52</v>
      </c>
      <c r="I4" s="16">
        <v>375.04</v>
      </c>
      <c r="J4" s="16">
        <v>624.125</v>
      </c>
      <c r="K4" s="16">
        <v>0</v>
      </c>
    </row>
    <row r="5" spans="1:11">
      <c r="A5" s="13" t="s">
        <v>9</v>
      </c>
      <c r="B5" s="13" t="s">
        <v>7</v>
      </c>
      <c r="C5" s="13">
        <v>499.26</v>
      </c>
      <c r="D5" s="17">
        <v>372.36799999999999</v>
      </c>
      <c r="E5" s="13">
        <v>224.70500000000001</v>
      </c>
      <c r="F5" s="13">
        <v>331.81</v>
      </c>
      <c r="G5" s="13">
        <v>489.30799999999999</v>
      </c>
      <c r="H5" s="16">
        <v>529.54999999999995</v>
      </c>
      <c r="I5" s="16">
        <v>341.59</v>
      </c>
      <c r="J5" s="16">
        <v>436.58</v>
      </c>
      <c r="K5" s="16">
        <v>21.837</v>
      </c>
    </row>
    <row r="6" spans="1:11">
      <c r="A6" s="13" t="s">
        <v>10</v>
      </c>
      <c r="B6" s="13" t="s">
        <v>11</v>
      </c>
      <c r="C6" s="13">
        <f>C5/C4</f>
        <v>0.56351795207512667</v>
      </c>
      <c r="D6" s="13">
        <f t="shared" ref="D6:J6" si="0">D5/D4</f>
        <v>0.56089739244651504</v>
      </c>
      <c r="E6" s="13">
        <f t="shared" si="0"/>
        <v>0.62374306909736921</v>
      </c>
      <c r="F6" s="13">
        <f t="shared" si="0"/>
        <v>0.40514140449671432</v>
      </c>
      <c r="G6" s="13">
        <f t="shared" si="0"/>
        <v>0.68126448864229672</v>
      </c>
      <c r="H6" s="13">
        <f t="shared" si="0"/>
        <v>0.84929112137541696</v>
      </c>
      <c r="I6" s="13">
        <f t="shared" si="0"/>
        <v>0.91080951365187701</v>
      </c>
      <c r="J6" s="13">
        <f t="shared" si="0"/>
        <v>0.69950731023432799</v>
      </c>
      <c r="K6" s="13">
        <v>0</v>
      </c>
    </row>
    <row r="7" spans="1:11">
      <c r="A7" s="13" t="s">
        <v>12</v>
      </c>
      <c r="B7" s="13" t="s">
        <v>13</v>
      </c>
      <c r="C7" s="13">
        <v>157.34</v>
      </c>
      <c r="D7" s="17">
        <v>113.84</v>
      </c>
      <c r="E7" s="13">
        <f>67.299+1.168</f>
        <v>68.467000000000013</v>
      </c>
      <c r="F7" s="13">
        <v>191.17</v>
      </c>
      <c r="G7" s="13">
        <v>180.7</v>
      </c>
      <c r="H7" s="16">
        <v>179.7</v>
      </c>
      <c r="I7" s="16">
        <v>164.8</v>
      </c>
      <c r="J7" s="16">
        <v>219</v>
      </c>
      <c r="K7" s="16">
        <v>0</v>
      </c>
    </row>
    <row r="8" spans="1:11">
      <c r="A8" s="13" t="s">
        <v>14</v>
      </c>
      <c r="B8" s="13" t="s">
        <v>13</v>
      </c>
      <c r="C8" s="13">
        <v>70.75</v>
      </c>
      <c r="D8" s="17">
        <v>53.783999999999999</v>
      </c>
      <c r="E8" s="13">
        <v>31.742999999999999</v>
      </c>
      <c r="F8" s="13">
        <v>85.05</v>
      </c>
      <c r="G8" s="18">
        <v>89.37</v>
      </c>
      <c r="H8" s="16">
        <v>88.123000000000005</v>
      </c>
      <c r="I8" s="16">
        <v>93.74</v>
      </c>
      <c r="J8" s="16">
        <v>122</v>
      </c>
      <c r="K8" s="16">
        <v>0</v>
      </c>
    </row>
    <row r="9" spans="1:11">
      <c r="A9" s="13" t="s">
        <v>15</v>
      </c>
      <c r="B9" s="13" t="s">
        <v>7</v>
      </c>
      <c r="C9" s="13">
        <v>200</v>
      </c>
      <c r="D9" s="17">
        <v>164.5</v>
      </c>
      <c r="E9" s="13">
        <v>146.69999999999999</v>
      </c>
      <c r="F9" s="13">
        <v>395.7</v>
      </c>
      <c r="G9" s="18">
        <v>149.30000000000001</v>
      </c>
      <c r="H9" s="16">
        <v>386.07</v>
      </c>
      <c r="I9" s="16">
        <v>507.7</v>
      </c>
      <c r="J9" s="16">
        <v>126.2</v>
      </c>
      <c r="K9" s="16">
        <v>91.8</v>
      </c>
    </row>
    <row r="10" spans="1:11" ht="31.5">
      <c r="A10" s="13" t="s">
        <v>16</v>
      </c>
      <c r="B10" s="13" t="s">
        <v>7</v>
      </c>
      <c r="C10" s="13">
        <v>200</v>
      </c>
      <c r="D10" s="17">
        <v>164.5</v>
      </c>
      <c r="E10" s="13">
        <v>146.69999999999999</v>
      </c>
      <c r="F10" s="13">
        <v>395.7</v>
      </c>
      <c r="G10" s="18">
        <v>149.30000000000001</v>
      </c>
      <c r="H10" s="16">
        <v>386.07</v>
      </c>
      <c r="I10" s="16">
        <v>507.7</v>
      </c>
      <c r="J10" s="16">
        <v>126.2</v>
      </c>
      <c r="K10" s="16">
        <v>91.8</v>
      </c>
    </row>
    <row r="11" spans="1:11">
      <c r="A11" s="19" t="s">
        <v>17</v>
      </c>
      <c r="B11" s="20"/>
      <c r="C11" s="20"/>
      <c r="D11" s="20"/>
      <c r="E11" s="20"/>
      <c r="F11" s="20"/>
      <c r="G11" s="20"/>
      <c r="H11" s="16"/>
      <c r="I11" s="16"/>
      <c r="J11" s="16"/>
      <c r="K11" s="16"/>
    </row>
    <row r="12" spans="1:11">
      <c r="A12" s="13" t="s">
        <v>18</v>
      </c>
      <c r="B12" s="13" t="s">
        <v>19</v>
      </c>
      <c r="C12" s="13">
        <f>SUM(C13:C15)</f>
        <v>2859.8</v>
      </c>
      <c r="D12" s="17">
        <v>2150.2730000000001</v>
      </c>
      <c r="E12" s="13">
        <v>1264.4000000000001</v>
      </c>
      <c r="F12" s="13">
        <v>2083.7199999999998</v>
      </c>
      <c r="G12" s="13">
        <v>2524.7800000000002</v>
      </c>
      <c r="H12" s="16">
        <v>3527.2979999999998</v>
      </c>
      <c r="I12" s="16">
        <v>1265.9000000000001</v>
      </c>
      <c r="J12" s="16">
        <v>2618</v>
      </c>
      <c r="K12" s="16">
        <v>0</v>
      </c>
    </row>
    <row r="13" spans="1:11" ht="31.5">
      <c r="A13" s="13" t="s">
        <v>20</v>
      </c>
      <c r="B13" s="13" t="s">
        <v>19</v>
      </c>
      <c r="C13" s="13">
        <v>0</v>
      </c>
      <c r="D13" s="17">
        <v>0</v>
      </c>
      <c r="E13" s="13">
        <v>0</v>
      </c>
      <c r="F13" s="13">
        <v>0</v>
      </c>
      <c r="G13" s="13">
        <v>0</v>
      </c>
      <c r="H13" s="21">
        <v>0</v>
      </c>
      <c r="I13" s="21">
        <v>0</v>
      </c>
      <c r="J13" s="21">
        <v>0</v>
      </c>
      <c r="K13" s="21">
        <v>0</v>
      </c>
    </row>
    <row r="14" spans="1:11">
      <c r="A14" s="13" t="s">
        <v>21</v>
      </c>
      <c r="B14" s="13" t="s">
        <v>19</v>
      </c>
      <c r="C14" s="13">
        <v>2859.8</v>
      </c>
      <c r="D14" s="17">
        <f>D12</f>
        <v>2150.2730000000001</v>
      </c>
      <c r="E14" s="13">
        <v>2524.7800000000002</v>
      </c>
      <c r="F14" s="13">
        <v>2083.7199999999998</v>
      </c>
      <c r="G14" s="13">
        <v>2524.7800000000002</v>
      </c>
      <c r="H14" s="16">
        <v>3527.2979999999998</v>
      </c>
      <c r="I14" s="16">
        <v>1265.9000000000001</v>
      </c>
      <c r="J14" s="16">
        <v>2618</v>
      </c>
      <c r="K14" s="16">
        <v>0</v>
      </c>
    </row>
    <row r="15" spans="1:11">
      <c r="A15" s="13" t="s">
        <v>22</v>
      </c>
      <c r="B15" s="13" t="s">
        <v>19</v>
      </c>
      <c r="C15" s="13">
        <v>0</v>
      </c>
      <c r="D15" s="17">
        <v>0</v>
      </c>
      <c r="E15" s="13">
        <v>0</v>
      </c>
      <c r="F15" s="13">
        <v>0</v>
      </c>
      <c r="G15" s="13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1">
      <c r="A16" s="19" t="s">
        <v>23</v>
      </c>
      <c r="B16" s="19"/>
      <c r="C16" s="19"/>
      <c r="D16" s="19"/>
      <c r="E16" s="19"/>
      <c r="F16" s="19"/>
      <c r="G16" s="19"/>
      <c r="H16" s="16"/>
      <c r="I16" s="16"/>
      <c r="J16" s="16"/>
      <c r="K16" s="16"/>
    </row>
    <row r="17" spans="1:11">
      <c r="A17" s="18" t="s">
        <v>24</v>
      </c>
      <c r="B17" s="13" t="s">
        <v>19</v>
      </c>
      <c r="C17" s="13">
        <v>241.12</v>
      </c>
      <c r="D17" s="17">
        <v>241.12</v>
      </c>
      <c r="E17" s="13">
        <v>241.12200000000001</v>
      </c>
      <c r="F17" s="13">
        <v>227.58099999999999</v>
      </c>
      <c r="G17" s="13">
        <v>212.73599999999999</v>
      </c>
      <c r="H17" s="16">
        <v>198.79499999999999</v>
      </c>
      <c r="I17" s="16">
        <v>185.756</v>
      </c>
      <c r="J17" s="16">
        <v>173.619</v>
      </c>
      <c r="K17" s="16">
        <v>0</v>
      </c>
    </row>
    <row r="18" spans="1:11">
      <c r="A18" s="19" t="s">
        <v>25</v>
      </c>
      <c r="B18" s="20"/>
      <c r="C18" s="20"/>
      <c r="D18" s="20"/>
      <c r="E18" s="20"/>
      <c r="F18" s="20"/>
      <c r="G18" s="20"/>
      <c r="H18" s="16"/>
      <c r="I18" s="16"/>
      <c r="J18" s="16"/>
      <c r="K18" s="16"/>
    </row>
    <row r="19" spans="1:11" ht="18.75" customHeight="1">
      <c r="A19" s="13" t="s">
        <v>26</v>
      </c>
      <c r="B19" s="13" t="s">
        <v>19</v>
      </c>
      <c r="C19" s="13">
        <v>0</v>
      </c>
      <c r="D19" s="17">
        <v>0</v>
      </c>
      <c r="E19" s="13">
        <v>0</v>
      </c>
      <c r="F19" s="13">
        <v>481</v>
      </c>
      <c r="G19" s="13">
        <f>SUM(G20:G21)</f>
        <v>3128.6</v>
      </c>
      <c r="H19" s="16">
        <v>0</v>
      </c>
      <c r="I19" s="16">
        <v>0</v>
      </c>
      <c r="J19" s="16">
        <v>0</v>
      </c>
      <c r="K19" s="16">
        <v>0</v>
      </c>
    </row>
    <row r="20" spans="1:11">
      <c r="A20" s="13" t="s">
        <v>27</v>
      </c>
      <c r="B20" s="13" t="s">
        <v>19</v>
      </c>
      <c r="C20" s="13">
        <v>0</v>
      </c>
      <c r="D20" s="17">
        <v>0</v>
      </c>
      <c r="E20" s="13">
        <v>0</v>
      </c>
      <c r="F20" s="13">
        <v>481</v>
      </c>
      <c r="G20" s="18">
        <v>521.87</v>
      </c>
      <c r="H20" s="16">
        <v>0</v>
      </c>
      <c r="I20" s="16">
        <v>128.80000000000001</v>
      </c>
      <c r="J20" s="16">
        <v>0</v>
      </c>
      <c r="K20" s="16">
        <v>0</v>
      </c>
    </row>
    <row r="21" spans="1:11">
      <c r="A21" s="13" t="s">
        <v>28</v>
      </c>
      <c r="B21" s="13" t="s">
        <v>19</v>
      </c>
      <c r="C21" s="13">
        <v>0</v>
      </c>
      <c r="D21" s="17">
        <v>0</v>
      </c>
      <c r="E21" s="13">
        <v>0</v>
      </c>
      <c r="F21" s="13">
        <v>0</v>
      </c>
      <c r="G21" s="18">
        <v>2606.73</v>
      </c>
      <c r="H21" s="16">
        <v>0</v>
      </c>
      <c r="I21" s="16">
        <v>0</v>
      </c>
      <c r="J21" s="16">
        <v>0</v>
      </c>
      <c r="K21" s="16">
        <v>0</v>
      </c>
    </row>
    <row r="22" spans="1:11">
      <c r="A22" s="19" t="s">
        <v>29</v>
      </c>
      <c r="B22" s="19"/>
      <c r="C22" s="19"/>
      <c r="D22" s="19"/>
      <c r="E22" s="19"/>
      <c r="F22" s="19"/>
      <c r="G22" s="19"/>
      <c r="H22" s="16"/>
      <c r="I22" s="16"/>
      <c r="J22" s="16"/>
      <c r="K22" s="16"/>
    </row>
    <row r="23" spans="1:11">
      <c r="A23" s="13" t="s">
        <v>30</v>
      </c>
      <c r="B23" s="13" t="s">
        <v>31</v>
      </c>
      <c r="C23" s="17">
        <f>C4*17000/1000</f>
        <v>15061.49</v>
      </c>
      <c r="D23" s="17">
        <f>D4*20000/1000</f>
        <v>13277.58</v>
      </c>
      <c r="E23" s="13">
        <f>E4*20000/1000</f>
        <v>7205.05</v>
      </c>
      <c r="F23" s="13">
        <f>F4*18000/1000</f>
        <v>14741.963999999998</v>
      </c>
      <c r="G23" s="13">
        <f>G4*16499/1000</f>
        <v>11850.159265</v>
      </c>
      <c r="H23" s="13">
        <f t="shared" ref="H23:K23" si="1">H4*16499/1000</f>
        <v>10287.456480000001</v>
      </c>
      <c r="I23" s="13">
        <f t="shared" si="1"/>
        <v>6187.78496</v>
      </c>
      <c r="J23" s="13">
        <f t="shared" si="1"/>
        <v>10297.438375</v>
      </c>
      <c r="K23" s="13">
        <f t="shared" si="1"/>
        <v>0</v>
      </c>
    </row>
    <row r="24" spans="1:11">
      <c r="A24" s="13" t="s">
        <v>32</v>
      </c>
      <c r="B24" s="13" t="s">
        <v>7</v>
      </c>
      <c r="C24" s="13">
        <v>62758</v>
      </c>
      <c r="D24" s="17">
        <f>F24/4*3</f>
        <v>47068.5</v>
      </c>
      <c r="E24" s="13">
        <f>F24/2</f>
        <v>31379</v>
      </c>
      <c r="F24" s="13">
        <v>62758</v>
      </c>
      <c r="G24" s="13">
        <v>34062.300000000003</v>
      </c>
      <c r="H24" s="16">
        <v>34062.300000000003</v>
      </c>
      <c r="I24" s="16">
        <v>34062.300000000003</v>
      </c>
      <c r="J24" s="16">
        <v>34062.300000000003</v>
      </c>
      <c r="K24" s="16">
        <v>34062.300000000003</v>
      </c>
    </row>
    <row r="25" spans="1:11">
      <c r="A25" s="13" t="s">
        <v>33</v>
      </c>
      <c r="B25" s="13" t="s">
        <v>7</v>
      </c>
      <c r="C25" s="13">
        <v>34553.771000000001</v>
      </c>
      <c r="D25" s="17">
        <f>F25/12*9</f>
        <v>24468.217500000002</v>
      </c>
      <c r="E25" s="13">
        <f>F25/12*4</f>
        <v>10874.763333333334</v>
      </c>
      <c r="F25" s="13">
        <v>32624.29</v>
      </c>
      <c r="G25" s="13">
        <v>27559</v>
      </c>
      <c r="H25" s="16">
        <v>27230</v>
      </c>
      <c r="I25" s="16">
        <v>19991.400000000001</v>
      </c>
      <c r="J25" s="16">
        <v>27413.200000000001</v>
      </c>
      <c r="K25" s="16">
        <v>3898</v>
      </c>
    </row>
    <row r="26" spans="1:11">
      <c r="A26" s="13" t="s">
        <v>34</v>
      </c>
      <c r="B26" s="13" t="s">
        <v>35</v>
      </c>
      <c r="C26" s="17">
        <f>C25/C4</f>
        <v>39.001062112712617</v>
      </c>
      <c r="D26" s="17">
        <f>D25/D4</f>
        <v>36.856441459964849</v>
      </c>
      <c r="E26" s="13">
        <f>E25/E4</f>
        <v>30.186503447813227</v>
      </c>
      <c r="F26" s="13">
        <f>F25/F4</f>
        <v>39.834395199988286</v>
      </c>
      <c r="G26" s="13">
        <f>G25/G4</f>
        <v>38.37044978314897</v>
      </c>
      <c r="H26" s="13">
        <f t="shared" ref="H26:J26" si="2">H25/H4</f>
        <v>43.671413908134461</v>
      </c>
      <c r="I26" s="13">
        <f t="shared" si="2"/>
        <v>53.304714163822524</v>
      </c>
      <c r="J26" s="13">
        <f t="shared" si="2"/>
        <v>43.92261165631885</v>
      </c>
      <c r="K26" s="13">
        <v>0</v>
      </c>
    </row>
    <row r="27" spans="1:11" ht="32.25" customHeight="1">
      <c r="A27" s="13" t="s">
        <v>36</v>
      </c>
      <c r="B27" s="13" t="s">
        <v>37</v>
      </c>
      <c r="C27" s="17">
        <f>C25/C23</f>
        <v>2.2941801242772129</v>
      </c>
      <c r="D27" s="17">
        <f>D25/D23</f>
        <v>1.8428220729982423</v>
      </c>
      <c r="E27" s="13">
        <f>E25/E23</f>
        <v>1.5093251723906613</v>
      </c>
      <c r="F27" s="13">
        <f>F25/F23</f>
        <v>2.2130219555549049</v>
      </c>
      <c r="G27" s="13">
        <f>G25/G23</f>
        <v>2.3256227518727783</v>
      </c>
      <c r="H27" s="13">
        <f t="shared" ref="H27:J27" si="3">H25/H23</f>
        <v>2.6469127770249385</v>
      </c>
      <c r="I27" s="13">
        <f t="shared" si="3"/>
        <v>3.2307845423251429</v>
      </c>
      <c r="J27" s="13">
        <f t="shared" si="3"/>
        <v>2.6621378057045182</v>
      </c>
      <c r="K27" s="13">
        <v>0</v>
      </c>
    </row>
    <row r="28" spans="1:11">
      <c r="A28" s="13" t="s">
        <v>38</v>
      </c>
      <c r="B28" s="21" t="s">
        <v>39</v>
      </c>
      <c r="C28" s="21">
        <v>240307.20000000001</v>
      </c>
      <c r="D28" s="22">
        <v>158831.66</v>
      </c>
      <c r="E28" s="23">
        <v>136616.65100000001</v>
      </c>
      <c r="F28" s="21">
        <v>53591.45</v>
      </c>
      <c r="G28" s="21">
        <v>29146.27</v>
      </c>
      <c r="H28" s="16">
        <v>1977.16</v>
      </c>
      <c r="I28" s="21">
        <v>1212.5999999999999</v>
      </c>
      <c r="J28" s="21">
        <v>11518.4</v>
      </c>
      <c r="K28" s="16">
        <v>0</v>
      </c>
    </row>
    <row r="29" spans="1:11">
      <c r="A29" s="24"/>
      <c r="B29" s="25"/>
      <c r="C29" s="25"/>
      <c r="D29" s="26"/>
      <c r="E29" s="9"/>
      <c r="F29" s="25"/>
      <c r="G29" s="25"/>
      <c r="H29" s="24"/>
      <c r="I29" s="24"/>
      <c r="J29" s="24"/>
      <c r="K29" s="24"/>
    </row>
  </sheetData>
  <mergeCells count="4">
    <mergeCell ref="A11:G11"/>
    <mergeCell ref="A16:G16"/>
    <mergeCell ref="A18:G18"/>
    <mergeCell ref="A22:G22"/>
  </mergeCells>
  <pageMargins left="0.7" right="0.7" top="0.75" bottom="0.75" header="0.3" footer="0.3"/>
  <pageSetup paperSize="9" scale="6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Demissinova</dc:creator>
  <cp:lastModifiedBy>Demissinova</cp:lastModifiedBy>
  <dcterms:created xsi:type="dcterms:W3CDTF">2020-01-21T16:48:37Z</dcterms:created>
  <dcterms:modified xsi:type="dcterms:W3CDTF">2020-01-21T16:49:08Z</dcterms:modified>
</cp:coreProperties>
</file>